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90" yWindow="30" windowWidth="14520" windowHeight="12165"/>
  </bookViews>
  <sheets>
    <sheet name="2013 data table 6-9 " sheetId="2" r:id="rId1"/>
    <sheet name="2013 Report Table 6-2" sheetId="1" r:id="rId2"/>
  </sheets>
  <calcPr calcId="145621"/>
</workbook>
</file>

<file path=xl/calcChain.xml><?xml version="1.0" encoding="utf-8"?>
<calcChain xmlns="http://schemas.openxmlformats.org/spreadsheetml/2006/main">
  <c r="E20" i="1" l="1"/>
  <c r="B20" i="2"/>
  <c r="B12" i="2"/>
  <c r="C20" i="1"/>
  <c r="C20" i="2" s="1"/>
  <c r="D20" i="2" s="1"/>
  <c r="F20" i="1"/>
  <c r="I20" i="2" s="1"/>
  <c r="G20" i="2"/>
  <c r="H20" i="2" s="1"/>
  <c r="D20" i="1"/>
  <c r="E20" i="2"/>
  <c r="F20" i="2" s="1"/>
  <c r="F12" i="1"/>
  <c r="I12" i="2"/>
  <c r="E12" i="1"/>
  <c r="G12" i="2"/>
  <c r="H12" i="2" s="1"/>
  <c r="D12" i="1"/>
  <c r="E12" i="2" s="1"/>
  <c r="C12" i="1"/>
  <c r="C12" i="2" s="1"/>
  <c r="D12" i="2" s="1"/>
  <c r="C11" i="1"/>
  <c r="C11" i="2"/>
  <c r="G18" i="1"/>
  <c r="F13" i="1"/>
  <c r="F14" i="1"/>
  <c r="I14" i="2" s="1"/>
  <c r="J14" i="2" s="1"/>
  <c r="F15" i="1"/>
  <c r="F16" i="1"/>
  <c r="I16" i="2" s="1"/>
  <c r="F17" i="1"/>
  <c r="I17" i="2"/>
  <c r="J17" i="2" s="1"/>
  <c r="F18" i="1"/>
  <c r="I18" i="2" s="1"/>
  <c r="F19" i="1"/>
  <c r="I19" i="2"/>
  <c r="J19" i="2" s="1"/>
  <c r="F21" i="1"/>
  <c r="I21" i="2" s="1"/>
  <c r="J21" i="2" s="1"/>
  <c r="F22" i="1"/>
  <c r="I22" i="2"/>
  <c r="F23" i="1"/>
  <c r="I23" i="2"/>
  <c r="J23" i="2" s="1"/>
  <c r="F24" i="1"/>
  <c r="I24" i="2" s="1"/>
  <c r="F25" i="1"/>
  <c r="I25" i="2"/>
  <c r="J25" i="2" s="1"/>
  <c r="F26" i="1"/>
  <c r="I26" i="2" s="1"/>
  <c r="F11" i="1"/>
  <c r="I11" i="2"/>
  <c r="E26" i="1"/>
  <c r="G26" i="2" s="1"/>
  <c r="H26" i="2" s="1"/>
  <c r="E25" i="1"/>
  <c r="G25" i="2"/>
  <c r="E24" i="1"/>
  <c r="E23" i="1"/>
  <c r="G23" i="2"/>
  <c r="E22" i="1"/>
  <c r="G22" i="2" s="1"/>
  <c r="E21" i="1"/>
  <c r="G21" i="2"/>
  <c r="H21" i="2" s="1"/>
  <c r="E19" i="1"/>
  <c r="G19" i="2" s="1"/>
  <c r="H19" i="2" s="1"/>
  <c r="E18" i="1"/>
  <c r="G18" i="2" s="1"/>
  <c r="E17" i="1"/>
  <c r="G17" i="2"/>
  <c r="E16" i="1"/>
  <c r="E15" i="1"/>
  <c r="G15" i="2"/>
  <c r="H15" i="2" s="1"/>
  <c r="E14" i="1"/>
  <c r="G14" i="2"/>
  <c r="E13" i="1"/>
  <c r="G13" i="2" s="1"/>
  <c r="E11" i="1"/>
  <c r="G11" i="2"/>
  <c r="D26" i="1"/>
  <c r="E26" i="2" s="1"/>
  <c r="D25" i="1"/>
  <c r="E25" i="2"/>
  <c r="F25" i="2" s="1"/>
  <c r="D24" i="1"/>
  <c r="E24" i="2" s="1"/>
  <c r="D23" i="1"/>
  <c r="E23" i="2"/>
  <c r="F23" i="2" s="1"/>
  <c r="D22" i="1"/>
  <c r="E22" i="2" s="1"/>
  <c r="F22" i="2" s="1"/>
  <c r="D21" i="1"/>
  <c r="E21" i="2" s="1"/>
  <c r="D19" i="1"/>
  <c r="E19" i="2"/>
  <c r="F19" i="2" s="1"/>
  <c r="D18" i="1"/>
  <c r="E18" i="2" s="1"/>
  <c r="D17" i="1"/>
  <c r="E17" i="2" s="1"/>
  <c r="D16" i="1"/>
  <c r="E16" i="2" s="1"/>
  <c r="D15" i="1"/>
  <c r="E15" i="2" s="1"/>
  <c r="F15" i="2" s="1"/>
  <c r="D14" i="1"/>
  <c r="E14" i="2"/>
  <c r="D13" i="1"/>
  <c r="E13" i="2" s="1"/>
  <c r="D11" i="1"/>
  <c r="C26" i="1"/>
  <c r="C26" i="2" s="1"/>
  <c r="D26" i="2" s="1"/>
  <c r="C25" i="1"/>
  <c r="C25" i="2"/>
  <c r="C24" i="1"/>
  <c r="C24" i="2" s="1"/>
  <c r="C23" i="1"/>
  <c r="C23" i="2"/>
  <c r="C22" i="1"/>
  <c r="C22" i="2" s="1"/>
  <c r="C21" i="1"/>
  <c r="C21" i="2" s="1"/>
  <c r="C19" i="1"/>
  <c r="C19" i="2"/>
  <c r="C18" i="1"/>
  <c r="C18" i="2"/>
  <c r="C17" i="1"/>
  <c r="C17" i="2" s="1"/>
  <c r="D17" i="2" s="1"/>
  <c r="C16" i="1"/>
  <c r="C16" i="2"/>
  <c r="C15" i="1"/>
  <c r="C15" i="2"/>
  <c r="D15" i="2" s="1"/>
  <c r="C14" i="1"/>
  <c r="C14" i="2" s="1"/>
  <c r="C13" i="1"/>
  <c r="C13" i="2"/>
  <c r="D13" i="2" s="1"/>
  <c r="G19" i="1"/>
  <c r="G17" i="1"/>
  <c r="B17" i="2"/>
  <c r="B18" i="2"/>
  <c r="B19" i="2"/>
  <c r="B26" i="2"/>
  <c r="B25" i="2"/>
  <c r="B24" i="2"/>
  <c r="B23" i="2"/>
  <c r="B22" i="2"/>
  <c r="B21" i="2"/>
  <c r="B16" i="2"/>
  <c r="B15" i="2"/>
  <c r="B14" i="2"/>
  <c r="B13" i="2"/>
  <c r="B11" i="2"/>
  <c r="F11" i="2" s="1"/>
  <c r="I15" i="2"/>
  <c r="J15" i="2" s="1"/>
  <c r="I13" i="2"/>
  <c r="G24" i="2"/>
  <c r="G16" i="2"/>
  <c r="H16" i="2" s="1"/>
  <c r="E11" i="2"/>
  <c r="H14" i="2"/>
  <c r="J11" i="2"/>
  <c r="D23" i="2"/>
  <c r="F18" i="2" l="1"/>
  <c r="H24" i="2"/>
  <c r="D18" i="2"/>
  <c r="D21" i="2"/>
  <c r="D24" i="2"/>
  <c r="H13" i="2"/>
  <c r="H18" i="2"/>
  <c r="J13" i="2"/>
  <c r="D14" i="2"/>
  <c r="D16" i="2"/>
  <c r="D22" i="2"/>
  <c r="D25" i="2"/>
  <c r="F13" i="2"/>
  <c r="F16" i="2"/>
  <c r="F26" i="2"/>
  <c r="H22" i="2"/>
  <c r="H25" i="2"/>
  <c r="J24" i="2"/>
  <c r="J22" i="2"/>
  <c r="J16" i="2"/>
  <c r="F12" i="2"/>
  <c r="J12" i="2"/>
  <c r="J28" i="2" s="1"/>
  <c r="D19" i="2"/>
  <c r="F14" i="2"/>
  <c r="F28" i="2" s="1"/>
  <c r="F17" i="2"/>
  <c r="F21" i="2"/>
  <c r="F24" i="2"/>
  <c r="H11" i="2"/>
  <c r="H28" i="2" s="1"/>
  <c r="H17" i="2"/>
  <c r="H23" i="2"/>
  <c r="J26" i="2"/>
  <c r="J18" i="2"/>
  <c r="D11" i="2"/>
  <c r="J20" i="2"/>
  <c r="D28" i="2"/>
</calcChain>
</file>

<file path=xl/sharedStrings.xml><?xml version="1.0" encoding="utf-8"?>
<sst xmlns="http://schemas.openxmlformats.org/spreadsheetml/2006/main" count="101" uniqueCount="55">
  <si>
    <t>Curies</t>
  </si>
  <si>
    <t>Below</t>
  </si>
  <si>
    <t>Nuclide</t>
  </si>
  <si>
    <t xml:space="preserve">Released </t>
  </si>
  <si>
    <t>I-129</t>
  </si>
  <si>
    <t>U-234</t>
  </si>
  <si>
    <t>U-235</t>
  </si>
  <si>
    <t>U-238</t>
  </si>
  <si>
    <t>Pu-238</t>
  </si>
  <si>
    <t>Am-241</t>
  </si>
  <si>
    <t>Cm-244</t>
  </si>
  <si>
    <t>b.  Beaufort-Jasper, South Carolina, drinking water</t>
  </si>
  <si>
    <t>c.  Port Wentworth, Georgia, drinking water</t>
  </si>
  <si>
    <t>Alpha</t>
  </si>
  <si>
    <t xml:space="preserve">Pu-239 </t>
  </si>
  <si>
    <t>Nonvolatile Beta</t>
  </si>
  <si>
    <r>
      <t xml:space="preserve">SRS </t>
    </r>
    <r>
      <rPr>
        <b/>
        <vertAlign val="superscript"/>
        <sz val="10"/>
        <rFont val="Geneva"/>
      </rPr>
      <t>(a)</t>
    </r>
  </si>
  <si>
    <t>EPA</t>
  </si>
  <si>
    <t>MCL</t>
  </si>
  <si>
    <t>Fraction of</t>
  </si>
  <si>
    <t>EPA MCL</t>
  </si>
  <si>
    <t>Sum of the Fractions =</t>
  </si>
  <si>
    <t>Concentrations Compared to the US EPA's Drinking Water Maximum Contaminant Levels (MCL)</t>
  </si>
  <si>
    <r>
      <t>Cs-137</t>
    </r>
    <r>
      <rPr>
        <vertAlign val="superscript"/>
        <sz val="10"/>
        <rFont val="Geneva"/>
      </rPr>
      <t xml:space="preserve"> </t>
    </r>
  </si>
  <si>
    <t xml:space="preserve">Sr-90 </t>
  </si>
  <si>
    <t>Cs-137</t>
  </si>
  <si>
    <t>a.  Near Savannah River Mile 118.8, downriver of SRS at the U.S. Highway 301 bridge</t>
  </si>
  <si>
    <t>Tc-99</t>
  </si>
  <si>
    <t>Beta</t>
  </si>
  <si>
    <r>
      <t>Chelsea</t>
    </r>
    <r>
      <rPr>
        <b/>
        <vertAlign val="superscript"/>
        <sz val="10"/>
        <rFont val="Geneva"/>
      </rPr>
      <t xml:space="preserve"> (b)</t>
    </r>
  </si>
  <si>
    <r>
      <t>Purrysburg</t>
    </r>
    <r>
      <rPr>
        <b/>
        <vertAlign val="superscript"/>
        <sz val="10"/>
        <rFont val="Geneva"/>
      </rPr>
      <t xml:space="preserve"> (b)</t>
    </r>
  </si>
  <si>
    <t>BJWSA</t>
  </si>
  <si>
    <r>
      <t>H-3</t>
    </r>
    <r>
      <rPr>
        <vertAlign val="superscript"/>
        <sz val="10"/>
        <rFont val="Geneva"/>
      </rPr>
      <t>(d)</t>
    </r>
  </si>
  <si>
    <t>Savannah</t>
  </si>
  <si>
    <r>
      <t>I&amp;D</t>
    </r>
    <r>
      <rPr>
        <b/>
        <vertAlign val="superscript"/>
        <sz val="10"/>
        <rFont val="Geneva"/>
      </rPr>
      <t>(c)</t>
    </r>
  </si>
  <si>
    <t xml:space="preserve">d. The Tritium concentrations and source term are based on actual measurements of the Savannah River water at the various locations. </t>
  </si>
  <si>
    <t>They include contributions from the VEGP. All other radionuclide concentrations are calculated based on the effective river flow rate.</t>
  </si>
  <si>
    <t>(unitless)</t>
  </si>
  <si>
    <t>12-Month Average Concentrations</t>
  </si>
  <si>
    <r>
      <t>MCL</t>
    </r>
    <r>
      <rPr>
        <b/>
        <vertAlign val="superscript"/>
        <sz val="10"/>
        <rFont val="Geneva"/>
      </rPr>
      <t>(e)</t>
    </r>
  </si>
  <si>
    <r>
      <t xml:space="preserve">e. MCLs for Uranium based on radioisotope specific activity X 30 </t>
    </r>
    <r>
      <rPr>
        <sz val="8"/>
        <rFont val="Arial"/>
        <family val="2"/>
      </rPr>
      <t>µ</t>
    </r>
    <r>
      <rPr>
        <sz val="8"/>
        <rFont val="Geneva"/>
      </rPr>
      <t>g/L X isotopic abundance</t>
    </r>
  </si>
  <si>
    <t>12-Month Average Concentration (pCi/L)</t>
  </si>
  <si>
    <t>(pCi/L)</t>
  </si>
  <si>
    <t>C-14</t>
  </si>
  <si>
    <t>Np-237</t>
  </si>
  <si>
    <t>Purrysburg</t>
  </si>
  <si>
    <t>Chelsea</t>
  </si>
  <si>
    <t>I&amp;D</t>
  </si>
  <si>
    <t>Data Table 6-9, Radionuclide Concentrations at the Downriver Drinking Water Plants Compared to EPA MCLs</t>
  </si>
  <si>
    <t>Output from LADTAP XL  v. 2013 (uCi/mL)</t>
  </si>
  <si>
    <t xml:space="preserve">2013 Radioactive Liquid Release Source Term and 12-Month Average Downriver Radionuclide </t>
  </si>
  <si>
    <t>Table 6-2</t>
  </si>
  <si>
    <r>
      <t>U-234</t>
    </r>
    <r>
      <rPr>
        <vertAlign val="superscript"/>
        <sz val="10"/>
        <rFont val="Geneva"/>
      </rPr>
      <t>(e)</t>
    </r>
  </si>
  <si>
    <r>
      <t>U-235</t>
    </r>
    <r>
      <rPr>
        <vertAlign val="superscript"/>
        <sz val="10"/>
        <rFont val="Geneva"/>
      </rPr>
      <t>(e)</t>
    </r>
  </si>
  <si>
    <r>
      <t>U-238</t>
    </r>
    <r>
      <rPr>
        <vertAlign val="superscript"/>
        <sz val="10"/>
        <rFont val="Geneva"/>
      </rPr>
      <t>(e)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</si>
</sst>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Geneva"/>
    </font>
    <font>
      <b/>
      <sz val="10"/>
      <name val="Geneva"/>
    </font>
    <font>
      <sz val="9"/>
      <name val="Geneva"/>
    </font>
    <font>
      <vertAlign val="superscript"/>
      <sz val="10"/>
      <name val="Geneva"/>
    </font>
    <font>
      <b/>
      <vertAlign val="superscript"/>
      <sz val="10"/>
      <name val="Geneva"/>
    </font>
    <font>
      <sz val="8"/>
      <name val="Geneva"/>
    </font>
    <font>
      <b/>
      <sz val="8"/>
      <name val="Geneva"/>
    </font>
    <font>
      <sz val="8"/>
      <name val="Arial"/>
      <family val="2"/>
    </font>
    <font>
      <b/>
      <sz val="11"/>
      <name val="Geneva"/>
    </font>
    <font>
      <b/>
      <sz val="12"/>
      <name val="Geneva"/>
    </font>
    <font>
      <b/>
      <u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/>
    <xf numFmtId="11" fontId="0" fillId="0" borderId="0" xfId="0" applyNumberFormat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/>
    <xf numFmtId="11" fontId="1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Border="1"/>
    <xf numFmtId="0" fontId="8" fillId="0" borderId="0" xfId="0" applyFont="1"/>
    <xf numFmtId="0" fontId="9" fillId="0" borderId="0" xfId="0" applyFont="1"/>
    <xf numFmtId="0" fontId="5" fillId="0" borderId="0" xfId="0" applyFont="1" applyBorder="1"/>
    <xf numFmtId="11" fontId="2" fillId="0" borderId="0" xfId="0" applyNumberFormat="1" applyFont="1" applyFill="1" applyBorder="1" applyAlignment="1" applyProtection="1">
      <alignment horizontal="center"/>
      <protection hidden="1"/>
    </xf>
    <xf numFmtId="11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/>
    <xf numFmtId="0" fontId="0" fillId="2" borderId="0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0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N13" sqref="N13"/>
    </sheetView>
  </sheetViews>
  <sheetFormatPr defaultColWidth="11.42578125" defaultRowHeight="12.75"/>
  <cols>
    <col min="1" max="1" width="14.140625" customWidth="1"/>
    <col min="2" max="6" width="11.7109375" style="5" customWidth="1"/>
    <col min="7" max="7" width="12.7109375" style="5" customWidth="1"/>
    <col min="8" max="10" width="11.7109375" style="5" customWidth="1"/>
    <col min="11" max="11" width="0.140625" customWidth="1"/>
  </cols>
  <sheetData>
    <row r="1" spans="1:12" ht="9.75" customHeight="1" thickBot="1"/>
    <row r="2" spans="1:12">
      <c r="A2" s="13"/>
      <c r="B2" s="4"/>
      <c r="C2" s="4"/>
      <c r="D2" s="4"/>
      <c r="E2" s="4"/>
      <c r="F2" s="4"/>
      <c r="G2" s="4"/>
      <c r="H2" s="4"/>
      <c r="I2" s="4"/>
      <c r="J2" s="4"/>
    </row>
    <row r="3" spans="1:12" ht="15">
      <c r="A3" s="18" t="s">
        <v>48</v>
      </c>
    </row>
    <row r="4" spans="1:12" ht="7.5" customHeight="1">
      <c r="A4" s="9"/>
    </row>
    <row r="5" spans="1:12" ht="8.25" customHeight="1" thickBot="1">
      <c r="A5" s="2"/>
      <c r="B5" s="12"/>
      <c r="C5" s="12"/>
      <c r="D5" s="12"/>
      <c r="E5" s="12"/>
      <c r="F5" s="12"/>
      <c r="G5" s="12"/>
      <c r="H5" s="12"/>
      <c r="I5" s="12"/>
      <c r="J5" s="12"/>
    </row>
    <row r="6" spans="1:12" ht="10.5" customHeight="1">
      <c r="A6" s="9"/>
      <c r="B6" s="10"/>
      <c r="C6" s="10"/>
      <c r="D6" s="10"/>
      <c r="E6" s="10"/>
      <c r="F6" s="10"/>
      <c r="G6" s="10"/>
      <c r="H6" s="10"/>
      <c r="I6" s="10"/>
      <c r="J6" s="10"/>
    </row>
    <row r="7" spans="1:12">
      <c r="A7" s="28"/>
      <c r="B7" s="32"/>
      <c r="C7" s="33"/>
      <c r="D7" s="33"/>
      <c r="E7" s="34" t="s">
        <v>38</v>
      </c>
      <c r="F7" s="34"/>
      <c r="G7" s="34"/>
      <c r="H7" s="34"/>
      <c r="I7" s="34"/>
      <c r="J7" s="34"/>
    </row>
    <row r="8" spans="1:12">
      <c r="A8" s="25"/>
      <c r="B8" s="24" t="s">
        <v>17</v>
      </c>
      <c r="C8" s="24" t="s">
        <v>1</v>
      </c>
      <c r="D8" s="24" t="s">
        <v>19</v>
      </c>
      <c r="E8" s="24" t="s">
        <v>31</v>
      </c>
      <c r="F8" s="24" t="s">
        <v>19</v>
      </c>
      <c r="G8" s="24" t="s">
        <v>31</v>
      </c>
      <c r="H8" s="24" t="s">
        <v>19</v>
      </c>
      <c r="I8" s="24" t="s">
        <v>33</v>
      </c>
      <c r="J8" s="24" t="s">
        <v>19</v>
      </c>
    </row>
    <row r="9" spans="1:12" ht="14.25">
      <c r="A9" s="23"/>
      <c r="B9" s="35" t="s">
        <v>18</v>
      </c>
      <c r="C9" s="35" t="s">
        <v>16</v>
      </c>
      <c r="D9" s="35" t="s">
        <v>20</v>
      </c>
      <c r="E9" s="35" t="s">
        <v>29</v>
      </c>
      <c r="F9" s="35" t="s">
        <v>20</v>
      </c>
      <c r="G9" s="35" t="s">
        <v>30</v>
      </c>
      <c r="H9" s="35" t="s">
        <v>20</v>
      </c>
      <c r="I9" s="35" t="s">
        <v>34</v>
      </c>
      <c r="J9" s="35" t="s">
        <v>20</v>
      </c>
    </row>
    <row r="10" spans="1:12">
      <c r="A10" s="26" t="s">
        <v>2</v>
      </c>
      <c r="B10" s="36" t="s">
        <v>42</v>
      </c>
      <c r="C10" s="36" t="s">
        <v>42</v>
      </c>
      <c r="D10" s="36" t="s">
        <v>37</v>
      </c>
      <c r="E10" s="36" t="s">
        <v>42</v>
      </c>
      <c r="F10" s="36" t="s">
        <v>37</v>
      </c>
      <c r="G10" s="36" t="s">
        <v>42</v>
      </c>
      <c r="H10" s="36" t="s">
        <v>37</v>
      </c>
      <c r="I10" s="36" t="s">
        <v>42</v>
      </c>
      <c r="J10" s="36" t="s">
        <v>37</v>
      </c>
      <c r="L10" s="17"/>
    </row>
    <row r="11" spans="1:12" ht="13.5" customHeight="1">
      <c r="A11" t="s">
        <v>32</v>
      </c>
      <c r="B11" s="8">
        <f>'2013 Report Table 6-2'!G11</f>
        <v>20000</v>
      </c>
      <c r="C11" s="8">
        <f>'2013 Report Table 6-2'!C11</f>
        <v>579.89821226290917</v>
      </c>
      <c r="D11" s="8">
        <f>C11/B11</f>
        <v>2.8994910613145457E-2</v>
      </c>
      <c r="E11" s="8">
        <f>'2013 Report Table 6-2'!D11</f>
        <v>459.95236030560585</v>
      </c>
      <c r="F11" s="8">
        <f t="shared" ref="F11:F26" si="0">E11/B11</f>
        <v>2.2997618015280292E-2</v>
      </c>
      <c r="G11" s="8">
        <f>'2013 Report Table 6-2'!E11</f>
        <v>424.96808726414235</v>
      </c>
      <c r="H11" s="8">
        <f t="shared" ref="H11:H26" si="1">G11/B11</f>
        <v>2.1248404363207119E-2</v>
      </c>
      <c r="I11" s="8">
        <f>'2013 Report Table 6-2'!F11</f>
        <v>426.92621489008746</v>
      </c>
      <c r="J11" s="8">
        <f t="shared" ref="J11:J26" si="2">I11/B11</f>
        <v>2.1346310744504372E-2</v>
      </c>
    </row>
    <row r="12" spans="1:12" ht="13.5" customHeight="1">
      <c r="A12" t="s">
        <v>43</v>
      </c>
      <c r="B12" s="8">
        <f>'2013 Report Table 6-2'!G12</f>
        <v>2000</v>
      </c>
      <c r="C12" s="8">
        <f>'2013 Report Table 6-2'!C12</f>
        <v>1.1932782951230726E-3</v>
      </c>
      <c r="D12" s="8">
        <f>C12/B12</f>
        <v>5.9663914756153631E-7</v>
      </c>
      <c r="E12" s="8">
        <f>'2013 Report Table 6-2'!D12</f>
        <v>9.4646121808437858E-4</v>
      </c>
      <c r="F12" s="8">
        <f>E12/B12</f>
        <v>4.7323060904218928E-7</v>
      </c>
      <c r="G12" s="8">
        <f>'2013 Report Table 6-2'!E12</f>
        <v>8.7447276768351555E-4</v>
      </c>
      <c r="H12" s="8">
        <f>G12/B12</f>
        <v>4.3723638384175776E-7</v>
      </c>
      <c r="I12" s="8">
        <f>'2013 Report Table 6-2'!F12</f>
        <v>8.7850208032099234E-4</v>
      </c>
      <c r="J12" s="8">
        <f>I12/B12</f>
        <v>4.3925104016049615E-7</v>
      </c>
    </row>
    <row r="13" spans="1:12" ht="13.5" customHeight="1">
      <c r="A13" t="s">
        <v>24</v>
      </c>
      <c r="B13" s="8">
        <f>'2013 Report Table 6-2'!G13</f>
        <v>8</v>
      </c>
      <c r="C13" s="8">
        <f>'2013 Report Table 6-2'!C13</f>
        <v>4.6524227167114903E-3</v>
      </c>
      <c r="D13" s="8">
        <f t="shared" ref="D13:D26" si="3">C13/B13</f>
        <v>5.8155283958893629E-4</v>
      </c>
      <c r="E13" s="8">
        <f>'2013 Report Table 6-2'!D13</f>
        <v>3.6901179628412149E-3</v>
      </c>
      <c r="F13" s="8">
        <f t="shared" si="0"/>
        <v>4.6126474535515186E-4</v>
      </c>
      <c r="G13" s="8">
        <f>'2013 Report Table 6-2'!E13</f>
        <v>3.4094452116861375E-3</v>
      </c>
      <c r="H13" s="8">
        <f t="shared" si="1"/>
        <v>4.2618065146076718E-4</v>
      </c>
      <c r="I13" s="8">
        <f>'2013 Report Table 6-2'!F13</f>
        <v>3.4251549297996276E-3</v>
      </c>
      <c r="J13" s="8">
        <f t="shared" si="2"/>
        <v>4.2814436622495345E-4</v>
      </c>
    </row>
    <row r="14" spans="1:12" ht="13.5" customHeight="1">
      <c r="A14" t="s">
        <v>27</v>
      </c>
      <c r="B14" s="8">
        <f>'2013 Report Table 6-2'!G14</f>
        <v>900</v>
      </c>
      <c r="C14" s="8">
        <f>'2013 Report Table 6-2'!C14</f>
        <v>3.6012477095883921E-3</v>
      </c>
      <c r="D14" s="8">
        <f t="shared" si="3"/>
        <v>4.0013863439871022E-6</v>
      </c>
      <c r="E14" s="8">
        <f>'2013 Report Table 6-2'!D14</f>
        <v>2.8563674607766727E-3</v>
      </c>
      <c r="F14" s="8">
        <f t="shared" si="0"/>
        <v>3.1737416230851921E-6</v>
      </c>
      <c r="G14" s="8">
        <f>'2013 Report Table 6-2'!E14</f>
        <v>2.6391103103009851E-3</v>
      </c>
      <c r="H14" s="8">
        <f t="shared" si="1"/>
        <v>2.9323447892233169E-6</v>
      </c>
      <c r="I14" s="8">
        <f>'2013 Report Table 6-2'!F14</f>
        <v>2.6512705523553605E-3</v>
      </c>
      <c r="J14" s="8">
        <f t="shared" si="2"/>
        <v>2.9458561692837338E-6</v>
      </c>
    </row>
    <row r="15" spans="1:12" ht="13.5" customHeight="1">
      <c r="A15" t="s">
        <v>4</v>
      </c>
      <c r="B15" s="8">
        <f>'2013 Report Table 6-2'!G15</f>
        <v>1</v>
      </c>
      <c r="C15" s="8">
        <f>'2013 Report Table 6-2'!C15</f>
        <v>5.2558750356154916E-3</v>
      </c>
      <c r="D15" s="8">
        <f>C15/B15</f>
        <v>5.2558750356154916E-3</v>
      </c>
      <c r="E15" s="8">
        <f>'2013 Report Table 6-2'!D15</f>
        <v>4.1687525103227116E-3</v>
      </c>
      <c r="F15" s="8">
        <f t="shared" si="0"/>
        <v>4.1687525103227116E-3</v>
      </c>
      <c r="G15" s="8">
        <f>'2013 Report Table 6-2'!E15</f>
        <v>3.8516745069257616E-3</v>
      </c>
      <c r="H15" s="8">
        <f t="shared" si="1"/>
        <v>3.8516745069257616E-3</v>
      </c>
      <c r="I15" s="8">
        <f>'2013 Report Table 6-2'!F15</f>
        <v>3.8694218872213368E-3</v>
      </c>
      <c r="J15" s="8">
        <f t="shared" si="2"/>
        <v>3.8694218872213368E-3</v>
      </c>
    </row>
    <row r="16" spans="1:12" ht="13.5" customHeight="1">
      <c r="A16" t="s">
        <v>23</v>
      </c>
      <c r="B16" s="8">
        <f>'2013 Report Table 6-2'!G16</f>
        <v>200</v>
      </c>
      <c r="C16" s="8">
        <f>'2013 Report Table 6-2'!C16</f>
        <v>6.5017120810947193E-3</v>
      </c>
      <c r="D16" s="8">
        <f t="shared" si="3"/>
        <v>3.2508560405473594E-5</v>
      </c>
      <c r="E16" s="8">
        <f>'2013 Report Table 6-2'!D16</f>
        <v>5.1569012535103171E-3</v>
      </c>
      <c r="F16" s="8">
        <f t="shared" si="0"/>
        <v>2.5784506267551585E-5</v>
      </c>
      <c r="G16" s="8">
        <f>'2013 Report Table 6-2'!E16</f>
        <v>4.7646640196785358E-3</v>
      </c>
      <c r="H16" s="8">
        <f t="shared" si="1"/>
        <v>2.3823320098392679E-5</v>
      </c>
      <c r="I16" s="8">
        <f>'2013 Report Table 6-2'!F16</f>
        <v>4.786618186414543E-3</v>
      </c>
      <c r="J16" s="8">
        <f t="shared" si="2"/>
        <v>2.3933090932072716E-5</v>
      </c>
    </row>
    <row r="17" spans="1:10" ht="13.5" customHeight="1">
      <c r="A17" t="s">
        <v>52</v>
      </c>
      <c r="B17" s="8">
        <f>'2013 Report Table 6-2'!G17</f>
        <v>10.295999999999999</v>
      </c>
      <c r="C17" s="8">
        <f>'2013 Report Table 6-2'!C17</f>
        <v>8.8376565413682707E-3</v>
      </c>
      <c r="D17" s="8">
        <f t="shared" si="3"/>
        <v>8.5835824993864328E-4</v>
      </c>
      <c r="E17" s="8">
        <f>'2013 Report Table 6-2'!D17</f>
        <v>7.0096801469870787E-3</v>
      </c>
      <c r="F17" s="8">
        <f t="shared" si="0"/>
        <v>6.8081586509198511E-4</v>
      </c>
      <c r="G17" s="8">
        <f>'2013 Report Table 6-2'!E17</f>
        <v>6.4765193560899848E-3</v>
      </c>
      <c r="H17" s="8">
        <f t="shared" si="1"/>
        <v>6.2903257149281126E-4</v>
      </c>
      <c r="I17" s="8">
        <f>'2013 Report Table 6-2'!F17</f>
        <v>6.5063612474018035E-3</v>
      </c>
      <c r="J17" s="8">
        <f t="shared" si="2"/>
        <v>6.3193096808486829E-4</v>
      </c>
    </row>
    <row r="18" spans="1:10" ht="13.5" customHeight="1">
      <c r="A18" t="s">
        <v>53</v>
      </c>
      <c r="B18" s="8">
        <f>'2013 Report Table 6-2'!G18</f>
        <v>0.46656000000000003</v>
      </c>
      <c r="C18" s="8">
        <f>'2013 Report Table 6-2'!C18</f>
        <v>5.1196116087661998E-4</v>
      </c>
      <c r="D18" s="8">
        <f t="shared" si="3"/>
        <v>1.0973104442657321E-3</v>
      </c>
      <c r="E18" s="8">
        <f>'2013 Report Table 6-2'!D18</f>
        <v>4.0606737415365671E-4</v>
      </c>
      <c r="F18" s="8">
        <f t="shared" si="0"/>
        <v>8.7034330879984711E-4</v>
      </c>
      <c r="G18" s="8">
        <f>'2013 Report Table 6-2'!E18</f>
        <v>3.7518162789684274E-4</v>
      </c>
      <c r="H18" s="8">
        <f t="shared" si="1"/>
        <v>8.0414443564995439E-4</v>
      </c>
      <c r="I18" s="8">
        <f>'2013 Report Table 6-2'!F18</f>
        <v>3.7691035419970802E-4</v>
      </c>
      <c r="J18" s="8">
        <f t="shared" si="2"/>
        <v>8.0784969607276239E-4</v>
      </c>
    </row>
    <row r="19" spans="1:10" ht="13.5" customHeight="1">
      <c r="A19" t="s">
        <v>54</v>
      </c>
      <c r="B19" s="8">
        <f>'2013 Report Table 6-2'!G19</f>
        <v>10.0068696</v>
      </c>
      <c r="C19" s="8">
        <f>'2013 Report Table 6-2'!C19</f>
        <v>1.0706412109587112E-2</v>
      </c>
      <c r="D19" s="8">
        <f t="shared" si="3"/>
        <v>1.0699062281762032E-3</v>
      </c>
      <c r="E19" s="8">
        <f>'2013 Report Table 6-2'!D19</f>
        <v>8.4919032617684874E-3</v>
      </c>
      <c r="F19" s="8">
        <f t="shared" si="0"/>
        <v>8.4860736686011057E-4</v>
      </c>
      <c r="G19" s="8">
        <f>'2013 Report Table 6-2'!E19</f>
        <v>7.8460036252191445E-3</v>
      </c>
      <c r="H19" s="8">
        <f t="shared" si="1"/>
        <v>7.8406174346662264E-4</v>
      </c>
      <c r="I19" s="8">
        <f>'2013 Report Table 6-2'!F19</f>
        <v>7.8821556961916114E-3</v>
      </c>
      <c r="J19" s="8">
        <f t="shared" si="2"/>
        <v>7.8767446876609759E-4</v>
      </c>
    </row>
    <row r="20" spans="1:10" ht="13.5" customHeight="1">
      <c r="A20" t="s">
        <v>44</v>
      </c>
      <c r="B20" s="8">
        <f>'2013 Report Table 6-2'!G20</f>
        <v>15</v>
      </c>
      <c r="C20" s="8">
        <f>'2013 Report Table 6-2'!C20</f>
        <v>9.8304329369845297E-8</v>
      </c>
      <c r="D20" s="8">
        <f>C20/B20</f>
        <v>6.5536219579896868E-9</v>
      </c>
      <c r="E20" s="8">
        <f>'2013 Report Table 6-2'!D20</f>
        <v>7.7971111767147016E-8</v>
      </c>
      <c r="F20" s="8">
        <f>E20/B20</f>
        <v>5.1980741178098009E-9</v>
      </c>
      <c r="G20" s="8">
        <f>'2013 Report Table 6-2'!E20</f>
        <v>7.2040578740648515E-8</v>
      </c>
      <c r="H20" s="8">
        <f>G20/B20</f>
        <v>4.8027052493765676E-9</v>
      </c>
      <c r="I20" s="8">
        <f>'2013 Report Table 6-2'!F20</f>
        <v>7.2372520483213901E-8</v>
      </c>
      <c r="J20" s="8">
        <f>I20/B20</f>
        <v>4.8248346988809268E-9</v>
      </c>
    </row>
    <row r="21" spans="1:10" ht="13.5" customHeight="1">
      <c r="A21" t="s">
        <v>8</v>
      </c>
      <c r="B21" s="8">
        <f>'2013 Report Table 6-2'!G21</f>
        <v>15</v>
      </c>
      <c r="C21" s="8">
        <f>'2013 Report Table 6-2'!C21</f>
        <v>1.2205309804929308E-4</v>
      </c>
      <c r="D21" s="8">
        <f t="shared" si="3"/>
        <v>8.1368732032862059E-6</v>
      </c>
      <c r="E21" s="8">
        <f>'2013 Report Table 6-2'!D21</f>
        <v>9.6807697184160755E-5</v>
      </c>
      <c r="F21" s="8">
        <f t="shared" si="0"/>
        <v>6.4538464789440506E-6</v>
      </c>
      <c r="G21" s="8">
        <f>'2013 Report Table 6-2'!E21</f>
        <v>8.9444441327498248E-5</v>
      </c>
      <c r="H21" s="8">
        <f t="shared" si="1"/>
        <v>5.9629627551665496E-6</v>
      </c>
      <c r="I21" s="8">
        <f>'2013 Report Table 6-2'!F21</f>
        <v>8.9856574936584386E-5</v>
      </c>
      <c r="J21" s="8">
        <f t="shared" si="2"/>
        <v>5.9904383291056257E-6</v>
      </c>
    </row>
    <row r="22" spans="1:10" ht="13.5" customHeight="1">
      <c r="A22" t="s">
        <v>14</v>
      </c>
      <c r="B22" s="8">
        <f>'2013 Report Table 6-2'!G22</f>
        <v>15</v>
      </c>
      <c r="C22" s="8">
        <f>'2013 Report Table 6-2'!C22</f>
        <v>9.3632440449298182E-6</v>
      </c>
      <c r="D22" s="8">
        <f t="shared" si="3"/>
        <v>6.2421626966198783E-7</v>
      </c>
      <c r="E22" s="8">
        <f>'2013 Report Table 6-2'!D22</f>
        <v>7.4265553980193483E-6</v>
      </c>
      <c r="F22" s="8">
        <f t="shared" si="0"/>
        <v>4.9510369320128984E-7</v>
      </c>
      <c r="G22" s="8">
        <f>'2013 Report Table 6-2'!E22</f>
        <v>6.8616868067825599E-6</v>
      </c>
      <c r="H22" s="8">
        <f t="shared" si="1"/>
        <v>4.5744578711883732E-7</v>
      </c>
      <c r="I22" s="8">
        <f>'2013 Report Table 6-2'!F22</f>
        <v>6.8933034361239361E-6</v>
      </c>
      <c r="J22" s="8">
        <f t="shared" si="2"/>
        <v>4.5955356240826243E-7</v>
      </c>
    </row>
    <row r="23" spans="1:10" ht="13.5" customHeight="1">
      <c r="A23" t="s">
        <v>9</v>
      </c>
      <c r="B23" s="8">
        <f>'2013 Report Table 6-2'!G23</f>
        <v>15</v>
      </c>
      <c r="C23" s="8">
        <f>'2013 Report Table 6-2'!C23</f>
        <v>8.3120690378067207E-4</v>
      </c>
      <c r="D23" s="8">
        <f t="shared" si="3"/>
        <v>5.5413793585378136E-5</v>
      </c>
      <c r="E23" s="8">
        <f>'2013 Report Table 6-2'!D23</f>
        <v>6.5928048959548074E-4</v>
      </c>
      <c r="F23" s="8">
        <f t="shared" si="0"/>
        <v>4.3952032639698719E-5</v>
      </c>
      <c r="G23" s="8">
        <f>'2013 Report Table 6-2'!E23</f>
        <v>6.0913519053974079E-4</v>
      </c>
      <c r="H23" s="8">
        <f t="shared" si="1"/>
        <v>4.0609012702649388E-5</v>
      </c>
      <c r="I23" s="8">
        <f>'2013 Report Table 6-2'!F23</f>
        <v>6.1194190586796697E-4</v>
      </c>
      <c r="J23" s="8">
        <f t="shared" si="2"/>
        <v>4.0796127057864467E-5</v>
      </c>
    </row>
    <row r="24" spans="1:10" ht="13.5" customHeight="1">
      <c r="A24" t="s">
        <v>10</v>
      </c>
      <c r="B24" s="8">
        <f>'2013 Report Table 6-2'!G24</f>
        <v>15</v>
      </c>
      <c r="C24" s="8">
        <f>'2013 Report Table 6-2'!C24</f>
        <v>4.3409634553416835E-6</v>
      </c>
      <c r="D24" s="8">
        <f t="shared" si="3"/>
        <v>2.8939756368944558E-7</v>
      </c>
      <c r="E24" s="8">
        <f>'2013 Report Table 6-2'!D24</f>
        <v>3.443080777044314E-6</v>
      </c>
      <c r="F24" s="8">
        <f t="shared" si="0"/>
        <v>2.2953871846962094E-7</v>
      </c>
      <c r="G24" s="8">
        <f>'2013 Report Table 6-2'!E24</f>
        <v>3.1811978334979442E-6</v>
      </c>
      <c r="H24" s="8">
        <f t="shared" si="1"/>
        <v>2.120798555665296E-7</v>
      </c>
      <c r="I24" s="8">
        <f>'2013 Report Table 6-2'!F24</f>
        <v>3.1958558550013267E-6</v>
      </c>
      <c r="J24" s="8">
        <f t="shared" si="2"/>
        <v>2.1305705700008846E-7</v>
      </c>
    </row>
    <row r="25" spans="1:10" ht="13.5" customHeight="1">
      <c r="A25" t="s">
        <v>13</v>
      </c>
      <c r="B25" s="8">
        <f>'2013 Report Table 6-2'!G25</f>
        <v>15</v>
      </c>
      <c r="C25" s="8">
        <f>'2013 Report Table 6-2'!C25</f>
        <v>1.0083493586847498E-3</v>
      </c>
      <c r="D25" s="8">
        <f t="shared" si="3"/>
        <v>6.7223290578983323E-5</v>
      </c>
      <c r="E25" s="8">
        <f>'2013 Report Table 6-2'!D25</f>
        <v>7.9978288901746844E-4</v>
      </c>
      <c r="F25" s="8">
        <f t="shared" si="0"/>
        <v>5.3318859267831232E-5</v>
      </c>
      <c r="G25" s="8">
        <f>'2013 Report Table 6-2'!E25</f>
        <v>7.3895088688427581E-4</v>
      </c>
      <c r="H25" s="8">
        <f t="shared" si="1"/>
        <v>4.9263392458951722E-5</v>
      </c>
      <c r="I25" s="8">
        <f>'2013 Report Table 6-2'!F25</f>
        <v>7.42355754659501E-4</v>
      </c>
      <c r="J25" s="8">
        <f t="shared" si="2"/>
        <v>4.9490383643966735E-5</v>
      </c>
    </row>
    <row r="26" spans="1:10">
      <c r="A26" t="s">
        <v>15</v>
      </c>
      <c r="B26" s="8">
        <f>'2013 Report Table 6-2'!G26</f>
        <v>8</v>
      </c>
      <c r="C26" s="8">
        <f>'2013 Report Table 6-2'!C26</f>
        <v>8.0200759802725279E-3</v>
      </c>
      <c r="D26" s="8">
        <f t="shared" si="3"/>
        <v>1.002509497534066E-3</v>
      </c>
      <c r="E26" s="8">
        <f>'2013 Report Table 6-2'!D26</f>
        <v>6.3612075342702121E-3</v>
      </c>
      <c r="F26" s="8">
        <f t="shared" si="0"/>
        <v>7.9515094178377651E-4</v>
      </c>
      <c r="G26" s="8">
        <f>'2013 Report Table 6-2'!E26</f>
        <v>5.8773699883459775E-3</v>
      </c>
      <c r="H26" s="8">
        <f t="shared" si="1"/>
        <v>7.3467124854324718E-4</v>
      </c>
      <c r="I26" s="8">
        <f>'2013 Report Table 6-2'!F26</f>
        <v>5.9044511760562622E-3</v>
      </c>
      <c r="J26" s="8">
        <f t="shared" si="2"/>
        <v>7.3805639700703278E-4</v>
      </c>
    </row>
    <row r="27" spans="1:10" s="1" customFormat="1" ht="8.25" customHeight="1">
      <c r="A27"/>
      <c r="B27" s="8"/>
      <c r="C27" s="8"/>
      <c r="D27" s="8"/>
      <c r="E27" s="8"/>
      <c r="F27" s="8"/>
      <c r="G27" s="8"/>
      <c r="H27" s="8"/>
      <c r="I27" s="8"/>
      <c r="J27" s="8"/>
    </row>
    <row r="28" spans="1:10" ht="15.75">
      <c r="A28" s="19" t="s">
        <v>21</v>
      </c>
      <c r="B28" s="14"/>
      <c r="C28" s="14"/>
      <c r="D28" s="14">
        <f>SUM(D11:D26)</f>
        <v>3.9029223618984504E-2</v>
      </c>
      <c r="E28" s="14"/>
      <c r="F28" s="14">
        <f>SUM(F11:F26)</f>
        <v>3.0956438810865818E-2</v>
      </c>
      <c r="G28" s="14"/>
      <c r="H28" s="14">
        <f>SUM(H11:H26)</f>
        <v>2.860187211828244E-2</v>
      </c>
      <c r="I28" s="14"/>
      <c r="J28" s="14">
        <f>SUM(J11:J26)</f>
        <v>2.8733661110507978E-2</v>
      </c>
    </row>
    <row r="29" spans="1:10" ht="7.5" customHeight="1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t="8.25" customHeight="1"/>
    <row r="31" spans="1:10">
      <c r="A31" s="15" t="s">
        <v>26</v>
      </c>
      <c r="B31" s="16"/>
    </row>
    <row r="32" spans="1:10">
      <c r="A32" s="15" t="s">
        <v>11</v>
      </c>
      <c r="B32" s="16"/>
    </row>
    <row r="33" spans="1:10">
      <c r="A33" s="15" t="s">
        <v>12</v>
      </c>
      <c r="B33" s="16"/>
    </row>
    <row r="34" spans="1:10" s="7" customFormat="1">
      <c r="A34" s="15" t="s">
        <v>35</v>
      </c>
      <c r="B34" s="16"/>
      <c r="C34" s="5"/>
      <c r="D34" s="5"/>
      <c r="E34" s="5"/>
      <c r="F34" s="5"/>
      <c r="G34" s="5"/>
      <c r="H34" s="5"/>
      <c r="I34" s="5"/>
      <c r="J34" s="5"/>
    </row>
    <row r="35" spans="1:10">
      <c r="A35" s="20" t="s">
        <v>36</v>
      </c>
      <c r="B35" s="11"/>
      <c r="C35" s="11"/>
      <c r="D35" s="11"/>
      <c r="E35" s="11"/>
      <c r="F35" s="11"/>
      <c r="G35" s="11"/>
      <c r="H35" s="11"/>
      <c r="I35" s="11"/>
      <c r="J35" s="11"/>
    </row>
    <row r="36" spans="1:10" s="7" customFormat="1">
      <c r="A36" s="15" t="s">
        <v>40</v>
      </c>
      <c r="B36" s="5"/>
      <c r="C36" s="5"/>
      <c r="D36" s="5"/>
      <c r="E36" s="5"/>
      <c r="F36" s="5"/>
      <c r="G36" s="5"/>
      <c r="H36" s="5"/>
      <c r="I36" s="5"/>
      <c r="J36" s="5"/>
    </row>
    <row r="37" spans="1:10" s="7" customFormat="1" ht="12">
      <c r="B37" s="11"/>
      <c r="C37" s="11"/>
      <c r="D37" s="11"/>
      <c r="E37" s="11"/>
      <c r="F37" s="11"/>
      <c r="G37" s="11"/>
      <c r="H37" s="11"/>
      <c r="I37" s="11"/>
      <c r="J37" s="11"/>
    </row>
    <row r="38" spans="1:10">
      <c r="B38" s="11"/>
      <c r="C38" s="11"/>
      <c r="D38" s="11"/>
      <c r="E38" s="11"/>
      <c r="F38" s="11"/>
      <c r="G38" s="11"/>
      <c r="H38" s="11"/>
      <c r="I38" s="11"/>
      <c r="J38" s="11"/>
    </row>
  </sheetData>
  <sheetProtection password="CB49" sheet="1" objects="1" scenarios="1"/>
  <phoneticPr fontId="0" type="noConversion"/>
  <conditionalFormatting sqref="A11:J26">
    <cfRule type="expression" dxfId="0" priority="1">
      <formula>MOD(ROW(),2)=0</formula>
    </cfRule>
  </conditionalFormatting>
  <printOptions gridLines="1"/>
  <pageMargins left="0.75" right="0.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Normal="100" zoomScalePageLayoutView="125" workbookViewId="0">
      <selection activeCell="K42" sqref="K42"/>
    </sheetView>
  </sheetViews>
  <sheetFormatPr defaultColWidth="11.42578125" defaultRowHeight="12.75"/>
  <cols>
    <col min="1" max="1" width="12.28515625" customWidth="1"/>
    <col min="2" max="7" width="12.28515625" style="5" customWidth="1"/>
    <col min="8" max="8" width="3.5703125" hidden="1" customWidth="1"/>
    <col min="9" max="9" width="3.7109375" customWidth="1"/>
    <col min="10" max="13" width="10.7109375" customWidth="1"/>
  </cols>
  <sheetData>
    <row r="1" spans="1:13">
      <c r="A1" s="3"/>
      <c r="B1" s="4"/>
      <c r="C1" s="4"/>
      <c r="D1" s="4"/>
      <c r="E1" s="4"/>
      <c r="F1" s="4"/>
      <c r="G1" s="4"/>
    </row>
    <row r="2" spans="1:13">
      <c r="A2" s="1" t="s">
        <v>51</v>
      </c>
    </row>
    <row r="3" spans="1:13">
      <c r="A3" s="1" t="s">
        <v>50</v>
      </c>
    </row>
    <row r="4" spans="1:13">
      <c r="A4" s="9" t="s">
        <v>22</v>
      </c>
      <c r="B4" s="10"/>
      <c r="C4" s="10"/>
      <c r="D4" s="10"/>
      <c r="E4" s="10"/>
      <c r="F4" s="10"/>
      <c r="G4" s="10"/>
    </row>
    <row r="5" spans="1:13" ht="13.5" thickBot="1">
      <c r="A5" s="2"/>
      <c r="B5" s="12"/>
      <c r="C5" s="12"/>
      <c r="D5" s="12"/>
      <c r="E5" s="12"/>
      <c r="F5" s="12"/>
      <c r="G5" s="12"/>
    </row>
    <row r="6" spans="1:13">
      <c r="A6" s="9"/>
      <c r="B6" s="10"/>
      <c r="C6" s="10"/>
      <c r="D6" s="10"/>
      <c r="E6" s="10"/>
      <c r="F6" s="10"/>
      <c r="G6" s="10"/>
    </row>
    <row r="7" spans="1:13">
      <c r="A7" s="28"/>
      <c r="B7" s="29"/>
      <c r="C7" s="30" t="s">
        <v>41</v>
      </c>
      <c r="D7" s="30"/>
      <c r="E7" s="30"/>
      <c r="F7" s="30"/>
      <c r="G7" s="30"/>
      <c r="H7" s="30"/>
      <c r="J7" s="31" t="s">
        <v>49</v>
      </c>
      <c r="K7" s="31"/>
      <c r="L7" s="31"/>
      <c r="M7" s="31"/>
    </row>
    <row r="9" spans="1:13">
      <c r="A9" s="23"/>
      <c r="B9" s="24" t="s">
        <v>0</v>
      </c>
      <c r="C9" s="24" t="s">
        <v>1</v>
      </c>
      <c r="D9" s="24" t="s">
        <v>31</v>
      </c>
      <c r="E9" s="24" t="s">
        <v>31</v>
      </c>
      <c r="F9" s="24" t="s">
        <v>33</v>
      </c>
      <c r="G9" s="24" t="s">
        <v>17</v>
      </c>
      <c r="H9" s="25"/>
      <c r="J9" s="24" t="s">
        <v>1</v>
      </c>
      <c r="K9" s="24" t="s">
        <v>31</v>
      </c>
      <c r="L9" s="24" t="s">
        <v>31</v>
      </c>
      <c r="M9" s="24" t="s">
        <v>33</v>
      </c>
    </row>
    <row r="10" spans="1:13" ht="14.25">
      <c r="A10" s="26" t="s">
        <v>2</v>
      </c>
      <c r="B10" s="27" t="s">
        <v>3</v>
      </c>
      <c r="C10" s="27" t="s">
        <v>16</v>
      </c>
      <c r="D10" s="27" t="s">
        <v>29</v>
      </c>
      <c r="E10" s="27" t="s">
        <v>30</v>
      </c>
      <c r="F10" s="27" t="s">
        <v>34</v>
      </c>
      <c r="G10" s="27" t="s">
        <v>39</v>
      </c>
      <c r="H10" s="25"/>
      <c r="J10" s="27" t="s">
        <v>16</v>
      </c>
      <c r="K10" s="27" t="s">
        <v>46</v>
      </c>
      <c r="L10" s="27" t="s">
        <v>45</v>
      </c>
      <c r="M10" s="27" t="s">
        <v>47</v>
      </c>
    </row>
    <row r="11" spans="1:13" ht="13.9" customHeight="1">
      <c r="A11" t="s">
        <v>32</v>
      </c>
      <c r="B11" s="8">
        <v>1081.5</v>
      </c>
      <c r="C11" s="8">
        <f>J11*1000000000</f>
        <v>579.89821226290917</v>
      </c>
      <c r="D11" s="8">
        <f t="shared" ref="D11:F12" si="0">(K11)*1000000000</f>
        <v>459.95236030560585</v>
      </c>
      <c r="E11" s="8">
        <f t="shared" si="0"/>
        <v>424.96808726414235</v>
      </c>
      <c r="F11" s="8">
        <f t="shared" si="0"/>
        <v>426.92621489008746</v>
      </c>
      <c r="G11" s="8">
        <v>20000</v>
      </c>
      <c r="J11" s="21">
        <v>5.798982122629092E-7</v>
      </c>
      <c r="K11" s="21">
        <v>4.5995236030560586E-7</v>
      </c>
      <c r="L11" s="21">
        <v>4.2496808726414238E-7</v>
      </c>
      <c r="M11" s="21">
        <v>4.2692621489008748E-7</v>
      </c>
    </row>
    <row r="12" spans="1:13" ht="13.9" customHeight="1">
      <c r="A12" t="s">
        <v>43</v>
      </c>
      <c r="B12" s="8">
        <v>6.1289999999999999E-3</v>
      </c>
      <c r="C12" s="8">
        <f>(J12)*1000000000</f>
        <v>1.1932782951230726E-3</v>
      </c>
      <c r="D12" s="8">
        <f t="shared" si="0"/>
        <v>9.4646121808437858E-4</v>
      </c>
      <c r="E12" s="8">
        <f t="shared" si="0"/>
        <v>8.7447276768351555E-4</v>
      </c>
      <c r="F12" s="8">
        <f t="shared" si="0"/>
        <v>8.7850208032099234E-4</v>
      </c>
      <c r="G12" s="8">
        <v>2000</v>
      </c>
      <c r="J12" s="21">
        <v>1.1932782951230725E-12</v>
      </c>
      <c r="K12" s="21">
        <v>9.4646121808437859E-13</v>
      </c>
      <c r="L12" s="21">
        <v>8.7447276768351558E-13</v>
      </c>
      <c r="M12" s="21">
        <v>8.785020803209924E-13</v>
      </c>
    </row>
    <row r="13" spans="1:13" ht="13.9" customHeight="1">
      <c r="A13" t="s">
        <v>24</v>
      </c>
      <c r="B13" s="8">
        <v>2.3903850000000001E-2</v>
      </c>
      <c r="C13" s="8">
        <f t="shared" ref="C13:C26" si="1">(J13)*1000000000</f>
        <v>4.6524227167114903E-3</v>
      </c>
      <c r="D13" s="8">
        <f t="shared" ref="D13:D26" si="2">(K13)*1000000000</f>
        <v>3.6901179628412149E-3</v>
      </c>
      <c r="E13" s="8">
        <f t="shared" ref="E13:E26" si="3">(L13)*1000000000</f>
        <v>3.4094452116861375E-3</v>
      </c>
      <c r="F13" s="8">
        <f t="shared" ref="F13:F26" si="4">(M13)*1000000000</f>
        <v>3.4251549297996276E-3</v>
      </c>
      <c r="G13" s="8">
        <v>8</v>
      </c>
      <c r="J13" s="21">
        <v>4.6524227167114904E-12</v>
      </c>
      <c r="K13" s="21">
        <v>3.6901179628412149E-12</v>
      </c>
      <c r="L13" s="21">
        <v>3.4094452116861373E-12</v>
      </c>
      <c r="M13" s="21">
        <v>3.4251549297996277E-12</v>
      </c>
    </row>
    <row r="14" spans="1:13" ht="13.9" customHeight="1">
      <c r="A14" t="s">
        <v>27</v>
      </c>
      <c r="B14" s="8">
        <v>1.8461000000000002E-2</v>
      </c>
      <c r="C14" s="8">
        <f t="shared" si="1"/>
        <v>3.6012477095883921E-3</v>
      </c>
      <c r="D14" s="8">
        <f t="shared" si="2"/>
        <v>2.8563674607766727E-3</v>
      </c>
      <c r="E14" s="8">
        <f t="shared" si="3"/>
        <v>2.6391103103009851E-3</v>
      </c>
      <c r="F14" s="8">
        <f t="shared" si="4"/>
        <v>2.6512705523553605E-3</v>
      </c>
      <c r="G14" s="8">
        <v>900</v>
      </c>
      <c r="J14" s="21">
        <v>3.6012477095883922E-12</v>
      </c>
      <c r="K14" s="21">
        <v>2.8563674607766726E-12</v>
      </c>
      <c r="L14" s="21">
        <v>2.639110310300985E-12</v>
      </c>
      <c r="M14" s="21">
        <v>2.6512705523553606E-12</v>
      </c>
    </row>
    <row r="15" spans="1:13" ht="13.9" customHeight="1">
      <c r="A15" t="s">
        <v>4</v>
      </c>
      <c r="B15" s="8">
        <v>2.701489E-2</v>
      </c>
      <c r="C15" s="8">
        <f t="shared" si="1"/>
        <v>5.2558750356154916E-3</v>
      </c>
      <c r="D15" s="8">
        <f t="shared" si="2"/>
        <v>4.1687525103227116E-3</v>
      </c>
      <c r="E15" s="8">
        <f t="shared" si="3"/>
        <v>3.8516745069257616E-3</v>
      </c>
      <c r="F15" s="8">
        <f t="shared" si="4"/>
        <v>3.8694218872213368E-3</v>
      </c>
      <c r="G15" s="8">
        <v>1</v>
      </c>
      <c r="J15" s="21">
        <v>5.2558750356154915E-12</v>
      </c>
      <c r="K15" s="21">
        <v>4.1687525103227114E-12</v>
      </c>
      <c r="L15" s="21">
        <v>3.8516745069257616E-12</v>
      </c>
      <c r="M15" s="21">
        <v>3.8694218872213368E-12</v>
      </c>
    </row>
    <row r="16" spans="1:13" ht="13.9" customHeight="1">
      <c r="A16" t="s">
        <v>25</v>
      </c>
      <c r="B16" s="8">
        <v>3.3399999999999999E-2</v>
      </c>
      <c r="C16" s="8">
        <f t="shared" si="1"/>
        <v>6.5017120810947193E-3</v>
      </c>
      <c r="D16" s="8">
        <f t="shared" si="2"/>
        <v>5.1569012535103171E-3</v>
      </c>
      <c r="E16" s="8">
        <f t="shared" si="3"/>
        <v>4.7646640196785358E-3</v>
      </c>
      <c r="F16" s="8">
        <f t="shared" si="4"/>
        <v>4.786618186414543E-3</v>
      </c>
      <c r="G16" s="8">
        <v>200</v>
      </c>
      <c r="J16" s="21">
        <v>6.501712081094719E-12</v>
      </c>
      <c r="K16" s="21">
        <v>5.1569012535103173E-12</v>
      </c>
      <c r="L16" s="21">
        <v>4.7646640196785354E-12</v>
      </c>
      <c r="M16" s="21">
        <v>4.786618186414543E-12</v>
      </c>
    </row>
    <row r="17" spans="1:14" ht="13.9" customHeight="1">
      <c r="A17" t="s">
        <v>5</v>
      </c>
      <c r="B17" s="8">
        <v>4.536567482758621E-2</v>
      </c>
      <c r="C17" s="8">
        <f t="shared" si="1"/>
        <v>8.8376565413682707E-3</v>
      </c>
      <c r="D17" s="8">
        <f t="shared" si="2"/>
        <v>7.0096801469870787E-3</v>
      </c>
      <c r="E17" s="8">
        <f t="shared" si="3"/>
        <v>6.4765193560899848E-3</v>
      </c>
      <c r="F17" s="8">
        <f t="shared" si="4"/>
        <v>6.5063612474018035E-3</v>
      </c>
      <c r="G17" s="8">
        <f>0.000055*0.00624*30*1000000</f>
        <v>10.295999999999999</v>
      </c>
      <c r="J17" s="21">
        <v>8.8376565413682699E-12</v>
      </c>
      <c r="K17" s="21">
        <v>7.0096801469870784E-12</v>
      </c>
      <c r="L17" s="21">
        <v>6.4765193560899852E-12</v>
      </c>
      <c r="M17" s="21">
        <v>6.5063612474018031E-12</v>
      </c>
    </row>
    <row r="18" spans="1:14" ht="13.9" customHeight="1">
      <c r="A18" t="s">
        <v>6</v>
      </c>
      <c r="B18" s="8">
        <v>2.6285706896551726E-3</v>
      </c>
      <c r="C18" s="8">
        <f t="shared" si="1"/>
        <v>5.1196116087661998E-4</v>
      </c>
      <c r="D18" s="8">
        <f t="shared" si="2"/>
        <v>4.0606737415365671E-4</v>
      </c>
      <c r="E18" s="8">
        <f t="shared" si="3"/>
        <v>3.7518162789684274E-4</v>
      </c>
      <c r="F18" s="8">
        <f t="shared" si="4"/>
        <v>3.7691035419970802E-4</v>
      </c>
      <c r="G18" s="8">
        <f>0.0072*30*1000000*0.00000216</f>
        <v>0.46656000000000003</v>
      </c>
      <c r="J18" s="21">
        <v>5.1196116087662002E-13</v>
      </c>
      <c r="K18" s="21">
        <v>4.0606737415365671E-13</v>
      </c>
      <c r="L18" s="21">
        <v>3.7518162789684275E-13</v>
      </c>
      <c r="M18" s="21">
        <v>3.7691035419970801E-13</v>
      </c>
    </row>
    <row r="19" spans="1:14" ht="13.9" customHeight="1">
      <c r="A19" t="s">
        <v>7</v>
      </c>
      <c r="B19" s="8">
        <v>5.4967872586206896E-2</v>
      </c>
      <c r="C19" s="8">
        <f t="shared" si="1"/>
        <v>1.0706412109587112E-2</v>
      </c>
      <c r="D19" s="8">
        <f t="shared" si="2"/>
        <v>8.4919032617684874E-3</v>
      </c>
      <c r="E19" s="8">
        <f t="shared" si="3"/>
        <v>7.8460036252191445E-3</v>
      </c>
      <c r="F19" s="8">
        <f t="shared" si="4"/>
        <v>7.8821556961916114E-3</v>
      </c>
      <c r="G19" s="8">
        <f>0.992745*30*1000000*0.000000336</f>
        <v>10.0068696</v>
      </c>
      <c r="J19" s="21">
        <v>1.0706412109587112E-11</v>
      </c>
      <c r="K19" s="21">
        <v>8.4919032617684872E-12</v>
      </c>
      <c r="L19" s="21">
        <v>7.8460036252191447E-12</v>
      </c>
      <c r="M19" s="21">
        <v>7.8821556961916119E-12</v>
      </c>
    </row>
    <row r="20" spans="1:14" ht="13.9" customHeight="1">
      <c r="A20" t="s">
        <v>44</v>
      </c>
      <c r="B20" s="8">
        <v>5.0500000000000004E-7</v>
      </c>
      <c r="C20" s="8">
        <f>(J20)*1000000000</f>
        <v>9.8304329369845297E-8</v>
      </c>
      <c r="D20" s="8">
        <f>(K20)*1000000000</f>
        <v>7.7971111767147016E-8</v>
      </c>
      <c r="E20" s="8">
        <f>(L20)*1000000000</f>
        <v>7.2040578740648515E-8</v>
      </c>
      <c r="F20" s="8">
        <f>(M20)*1000000000</f>
        <v>7.2372520483213901E-8</v>
      </c>
      <c r="G20" s="8">
        <v>15</v>
      </c>
      <c r="J20" s="21">
        <v>9.8304329369845299E-17</v>
      </c>
      <c r="K20" s="21">
        <v>7.7971111767147021E-17</v>
      </c>
      <c r="L20" s="21">
        <v>7.2040578740648512E-17</v>
      </c>
      <c r="M20" s="21">
        <v>7.2372520483213896E-17</v>
      </c>
      <c r="N20" s="22"/>
    </row>
    <row r="21" spans="1:14" ht="13.9" customHeight="1">
      <c r="A21" t="s">
        <v>8</v>
      </c>
      <c r="B21" s="8">
        <v>6.2707099999999999E-4</v>
      </c>
      <c r="C21" s="8">
        <f t="shared" si="1"/>
        <v>1.2205309804929308E-4</v>
      </c>
      <c r="D21" s="8">
        <f t="shared" si="2"/>
        <v>9.6807697184160755E-5</v>
      </c>
      <c r="E21" s="8">
        <f t="shared" si="3"/>
        <v>8.9444441327498248E-5</v>
      </c>
      <c r="F21" s="8">
        <f t="shared" si="4"/>
        <v>8.9856574936584386E-5</v>
      </c>
      <c r="G21" s="8">
        <v>15</v>
      </c>
      <c r="J21" s="21">
        <v>1.2205309804929308E-13</v>
      </c>
      <c r="K21" s="21">
        <v>9.680769718416075E-14</v>
      </c>
      <c r="L21" s="21">
        <v>8.9444441327498253E-14</v>
      </c>
      <c r="M21" s="21">
        <v>8.985657493658438E-14</v>
      </c>
    </row>
    <row r="22" spans="1:14" ht="13.9" customHeight="1">
      <c r="A22" t="s">
        <v>14</v>
      </c>
      <c r="B22" s="8">
        <v>4.8055800000000002E-5</v>
      </c>
      <c r="C22" s="8">
        <f t="shared" si="1"/>
        <v>9.3632440449298182E-6</v>
      </c>
      <c r="D22" s="8">
        <f t="shared" si="2"/>
        <v>7.4265553980193483E-6</v>
      </c>
      <c r="E22" s="8">
        <f t="shared" si="3"/>
        <v>6.8616868067825599E-6</v>
      </c>
      <c r="F22" s="8">
        <f t="shared" si="4"/>
        <v>6.8933034361239361E-6</v>
      </c>
      <c r="G22" s="8">
        <v>15</v>
      </c>
      <c r="J22" s="21">
        <v>9.3632440449298177E-15</v>
      </c>
      <c r="K22" s="21">
        <v>7.4265553980193483E-15</v>
      </c>
      <c r="L22" s="21">
        <v>6.8616868067825601E-15</v>
      </c>
      <c r="M22" s="21">
        <v>6.8933034361239363E-15</v>
      </c>
    </row>
    <row r="23" spans="1:14" ht="13.9" customHeight="1">
      <c r="A23" t="s">
        <v>9</v>
      </c>
      <c r="B23" s="8">
        <v>4.2692583103448277E-3</v>
      </c>
      <c r="C23" s="8">
        <f t="shared" si="1"/>
        <v>8.3120690378067207E-4</v>
      </c>
      <c r="D23" s="8">
        <f t="shared" si="2"/>
        <v>6.5928048959548074E-4</v>
      </c>
      <c r="E23" s="8">
        <f t="shared" si="3"/>
        <v>6.0913519053974079E-4</v>
      </c>
      <c r="F23" s="8">
        <f t="shared" si="4"/>
        <v>6.1194190586796697E-4</v>
      </c>
      <c r="G23" s="8">
        <v>15</v>
      </c>
      <c r="J23" s="21">
        <v>8.3120690378067208E-13</v>
      </c>
      <c r="K23" s="21">
        <v>6.592804895954807E-13</v>
      </c>
      <c r="L23" s="21">
        <v>6.0913519053974084E-13</v>
      </c>
      <c r="M23" s="21">
        <v>6.1194190586796696E-13</v>
      </c>
    </row>
    <row r="24" spans="1:14" ht="13.9" customHeight="1">
      <c r="A24" t="s">
        <v>10</v>
      </c>
      <c r="B24" s="8">
        <v>2.2265499999999999E-5</v>
      </c>
      <c r="C24" s="8">
        <f t="shared" si="1"/>
        <v>4.3409634553416835E-6</v>
      </c>
      <c r="D24" s="8">
        <f t="shared" si="2"/>
        <v>3.443080777044314E-6</v>
      </c>
      <c r="E24" s="8">
        <f t="shared" si="3"/>
        <v>3.1811978334979442E-6</v>
      </c>
      <c r="F24" s="8">
        <f t="shared" si="4"/>
        <v>3.1958558550013267E-6</v>
      </c>
      <c r="G24" s="8">
        <v>15</v>
      </c>
      <c r="J24" s="21">
        <v>4.3409634553416837E-15</v>
      </c>
      <c r="K24" s="21">
        <v>3.4430807770443139E-15</v>
      </c>
      <c r="L24" s="21">
        <v>3.1811978334979442E-15</v>
      </c>
      <c r="M24" s="21">
        <v>3.1958558550013267E-15</v>
      </c>
    </row>
    <row r="25" spans="1:14" ht="13.9" customHeight="1">
      <c r="A25" t="s">
        <v>13</v>
      </c>
      <c r="B25" s="8">
        <v>5.1763439000000007E-3</v>
      </c>
      <c r="C25" s="8">
        <f t="shared" si="1"/>
        <v>1.0083493586847498E-3</v>
      </c>
      <c r="D25" s="8">
        <f t="shared" si="2"/>
        <v>7.9978288901746844E-4</v>
      </c>
      <c r="E25" s="8">
        <f t="shared" si="3"/>
        <v>7.3895088688427581E-4</v>
      </c>
      <c r="F25" s="8">
        <f t="shared" si="4"/>
        <v>7.42355754659501E-4</v>
      </c>
      <c r="G25" s="8">
        <v>15</v>
      </c>
      <c r="J25" s="21">
        <v>1.0083493586847499E-12</v>
      </c>
      <c r="K25" s="21">
        <v>7.9978288901746839E-13</v>
      </c>
      <c r="L25" s="21">
        <v>7.3895088688427582E-13</v>
      </c>
      <c r="M25" s="21">
        <v>7.4235575465950097E-13</v>
      </c>
    </row>
    <row r="26" spans="1:14">
      <c r="A26" t="s">
        <v>28</v>
      </c>
      <c r="B26" s="8">
        <v>4.1150599999999996E-2</v>
      </c>
      <c r="C26" s="8">
        <f t="shared" si="1"/>
        <v>8.0200759802725279E-3</v>
      </c>
      <c r="D26" s="8">
        <f t="shared" si="2"/>
        <v>6.3612075342702121E-3</v>
      </c>
      <c r="E26" s="8">
        <f t="shared" si="3"/>
        <v>5.8773699883459775E-3</v>
      </c>
      <c r="F26" s="8">
        <f t="shared" si="4"/>
        <v>5.9044511760562622E-3</v>
      </c>
      <c r="G26" s="8">
        <v>8</v>
      </c>
      <c r="J26" s="21">
        <v>8.020075980272528E-12</v>
      </c>
      <c r="K26" s="21">
        <v>6.3612075342702118E-12</v>
      </c>
      <c r="L26" s="21">
        <v>5.8773699883459772E-12</v>
      </c>
      <c r="M26" s="21">
        <v>5.9044511760562622E-12</v>
      </c>
    </row>
    <row r="27" spans="1:14">
      <c r="B27" s="8"/>
      <c r="C27" s="8"/>
      <c r="D27" s="8"/>
      <c r="E27" s="8"/>
      <c r="F27" s="8"/>
      <c r="G27" s="8"/>
    </row>
    <row r="28" spans="1:14">
      <c r="A28" s="6"/>
      <c r="B28" s="6"/>
    </row>
    <row r="29" spans="1:14">
      <c r="A29" s="15" t="s">
        <v>26</v>
      </c>
    </row>
    <row r="30" spans="1:14">
      <c r="A30" s="15" t="s">
        <v>11</v>
      </c>
    </row>
    <row r="31" spans="1:14">
      <c r="A31" s="15" t="s">
        <v>12</v>
      </c>
    </row>
    <row r="32" spans="1:14">
      <c r="A32" s="15" t="s">
        <v>35</v>
      </c>
    </row>
    <row r="33" spans="1:7">
      <c r="A33" s="20" t="s">
        <v>36</v>
      </c>
      <c r="B33" s="10"/>
      <c r="C33" s="10"/>
      <c r="D33" s="10"/>
      <c r="E33" s="10"/>
      <c r="F33" s="10"/>
      <c r="G33" s="10"/>
    </row>
    <row r="34" spans="1:7">
      <c r="A34" s="15" t="s">
        <v>40</v>
      </c>
    </row>
  </sheetData>
  <sheetProtection password="CB49" sheet="1" objects="1" scenarios="1"/>
  <mergeCells count="1">
    <mergeCell ref="C7:H7"/>
  </mergeCells>
  <phoneticPr fontId="0" type="noConversion"/>
  <conditionalFormatting sqref="A11:H26 J11:M26">
    <cfRule type="expression" dxfId="1" priority="1">
      <formula>MOD(ROW(),2)=0</formula>
    </cfRule>
  </conditionalFormatting>
  <printOptions horizontalCentered="1" verticalCentered="1" gridLines="1"/>
  <pageMargins left="0.5" right="0.2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data table 6-9 </vt:lpstr>
      <vt:lpstr>2013 Report Table 6-2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Lori Coward</cp:lastModifiedBy>
  <cp:lastPrinted>2014-07-14T16:23:44Z</cp:lastPrinted>
  <dcterms:created xsi:type="dcterms:W3CDTF">2011-04-15T11:04:09Z</dcterms:created>
  <dcterms:modified xsi:type="dcterms:W3CDTF">2014-07-14T16:24:22Z</dcterms:modified>
</cp:coreProperties>
</file>